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harness1976/Desktop/HP to Mac Migration/Documents - Copy/EHH/GoodHeart/Organizational Documents/Financial Documents/"/>
    </mc:Choice>
  </mc:AlternateContent>
  <xr:revisionPtr revIDLastSave="0" documentId="13_ncr:1_{3DF9D6EB-54AD-0048-8020-D4D7D5B3E2D2}" xr6:coauthVersionLast="36" xr6:coauthVersionMax="36" xr10:uidLastSave="{00000000-0000-0000-0000-000000000000}"/>
  <bookViews>
    <workbookView xWindow="0" yWindow="460" windowWidth="29640" windowHeight="16560" tabRatio="500" xr2:uid="{00000000-000D-0000-FFFF-FFFF00000000}"/>
  </bookViews>
  <sheets>
    <sheet name="1st Year Projections" sheetId="4" r:id="rId1"/>
    <sheet name="2nd Year Projections" sheetId="5" r:id="rId2"/>
  </sheets>
  <definedNames>
    <definedName name="_xlnm.Print_Area" localSheetId="0">'1st Year Projections'!$A$1:$M$32</definedName>
    <definedName name="_xlnm.Print_Area" localSheetId="1">'2nd Year Projections'!$A$1:$M$35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B5" i="5"/>
  <c r="B7" i="5"/>
  <c r="B9" i="5" s="1"/>
  <c r="M7" i="5"/>
  <c r="M27" i="5" s="1"/>
  <c r="L7" i="5"/>
  <c r="K7" i="5"/>
  <c r="K27" i="5" s="1"/>
  <c r="J7" i="5"/>
  <c r="J9" i="5" s="1"/>
  <c r="I7" i="5"/>
  <c r="H7" i="5"/>
  <c r="G7" i="5"/>
  <c r="F7" i="5"/>
  <c r="F9" i="5" s="1"/>
  <c r="E7" i="5"/>
  <c r="E9" i="5" s="1"/>
  <c r="D7" i="5"/>
  <c r="D27" i="5" s="1"/>
  <c r="C7" i="5"/>
  <c r="C27" i="5" s="1"/>
  <c r="D9" i="5" l="1"/>
  <c r="F27" i="5"/>
  <c r="F29" i="5" s="1"/>
  <c r="J27" i="5"/>
  <c r="J29" i="5" s="1"/>
  <c r="C9" i="5"/>
  <c r="M29" i="5"/>
  <c r="L27" i="5"/>
  <c r="L29" i="5" s="1"/>
  <c r="I27" i="5"/>
  <c r="I29" i="5" s="1"/>
  <c r="H27" i="5"/>
  <c r="H29" i="5" s="1"/>
  <c r="G27" i="5"/>
  <c r="G29" i="5" s="1"/>
  <c r="E27" i="5"/>
  <c r="E29" i="5" s="1"/>
  <c r="C29" i="5"/>
  <c r="K29" i="5"/>
  <c r="D29" i="5"/>
  <c r="K9" i="5"/>
  <c r="B10" i="5"/>
  <c r="G9" i="5"/>
  <c r="B27" i="5"/>
  <c r="B29" i="5" s="1"/>
  <c r="H9" i="5"/>
  <c r="L9" i="5"/>
  <c r="I9" i="5"/>
  <c r="M9" i="5"/>
  <c r="D26" i="4"/>
  <c r="J7" i="4"/>
  <c r="J24" i="4" s="1"/>
  <c r="J26" i="4" s="1"/>
  <c r="K7" i="4"/>
  <c r="K24" i="4" s="1"/>
  <c r="K26" i="4" s="1"/>
  <c r="L7" i="4"/>
  <c r="L24" i="4" s="1"/>
  <c r="L26" i="4" s="1"/>
  <c r="M7" i="4"/>
  <c r="M24" i="4" s="1"/>
  <c r="M26" i="4" s="1"/>
  <c r="D7" i="4"/>
  <c r="D24" i="4" s="1"/>
  <c r="E7" i="4"/>
  <c r="E24" i="4" s="1"/>
  <c r="E26" i="4" s="1"/>
  <c r="F7" i="4"/>
  <c r="F24" i="4" s="1"/>
  <c r="F26" i="4" s="1"/>
  <c r="G7" i="4"/>
  <c r="G24" i="4" s="1"/>
  <c r="G26" i="4" s="1"/>
  <c r="H7" i="4"/>
  <c r="H24" i="4" s="1"/>
  <c r="H26" i="4" s="1"/>
  <c r="I7" i="4"/>
  <c r="I24" i="4" s="1"/>
  <c r="I26" i="4" s="1"/>
  <c r="C7" i="4"/>
  <c r="D5" i="4"/>
  <c r="E5" i="4"/>
  <c r="F5" i="4"/>
  <c r="G5" i="4"/>
  <c r="H5" i="4"/>
  <c r="I5" i="4"/>
  <c r="J5" i="4"/>
  <c r="K5" i="4"/>
  <c r="L5" i="4"/>
  <c r="M5" i="4"/>
  <c r="C5" i="4"/>
  <c r="B30" i="5" l="1"/>
  <c r="C3" i="5" s="1"/>
  <c r="C10" i="5" s="1"/>
  <c r="C30" i="5" s="1"/>
  <c r="D3" i="5" s="1"/>
  <c r="D10" i="5" s="1"/>
  <c r="D30" i="5" s="1"/>
  <c r="E3" i="5" s="1"/>
  <c r="E10" i="5" s="1"/>
  <c r="E30" i="5" s="1"/>
  <c r="F3" i="5" s="1"/>
  <c r="F10" i="5" s="1"/>
  <c r="F30" i="5" s="1"/>
  <c r="G3" i="5" s="1"/>
  <c r="G10" i="5" s="1"/>
  <c r="G30" i="5" s="1"/>
  <c r="H3" i="5" s="1"/>
  <c r="H10" i="5" s="1"/>
  <c r="H30" i="5" s="1"/>
  <c r="I3" i="5" s="1"/>
  <c r="I10" i="5" s="1"/>
  <c r="I30" i="5" s="1"/>
  <c r="J3" i="5" s="1"/>
  <c r="J10" i="5" s="1"/>
  <c r="J30" i="5" s="1"/>
  <c r="K3" i="5" s="1"/>
  <c r="K10" i="5" s="1"/>
  <c r="K30" i="5" s="1"/>
  <c r="L3" i="5" s="1"/>
  <c r="L10" i="5" s="1"/>
  <c r="L30" i="5" s="1"/>
  <c r="M3" i="5" s="1"/>
  <c r="M10" i="5" s="1"/>
  <c r="M30" i="5" s="1"/>
  <c r="N29" i="5"/>
  <c r="C24" i="4"/>
  <c r="C26" i="4" s="1"/>
  <c r="B11" i="4" l="1"/>
  <c r="G9" i="4"/>
  <c r="H9" i="4"/>
  <c r="I9" i="4"/>
  <c r="J9" i="4"/>
  <c r="K9" i="4"/>
  <c r="L9" i="4"/>
  <c r="M9" i="4"/>
  <c r="F9" i="4"/>
  <c r="B26" i="4"/>
  <c r="N26" i="4" s="1"/>
  <c r="B27" i="4" l="1"/>
  <c r="C3" i="4" l="1"/>
  <c r="C11" i="4" s="1"/>
  <c r="C27" i="4" s="1"/>
  <c r="D3" i="4" l="1"/>
  <c r="D11" i="4" s="1"/>
  <c r="D27" i="4" s="1"/>
  <c r="E3" i="4" s="1"/>
  <c r="E11" i="4" l="1"/>
  <c r="E27" i="4" s="1"/>
  <c r="F3" i="4" s="1"/>
  <c r="F11" i="4" l="1"/>
  <c r="F27" i="4" s="1"/>
  <c r="G3" i="4" s="1"/>
  <c r="G11" i="4" s="1"/>
  <c r="G27" i="4" s="1"/>
  <c r="H3" i="4" s="1"/>
  <c r="H11" i="4" s="1"/>
  <c r="H27" i="4" l="1"/>
  <c r="I3" i="4" s="1"/>
  <c r="I11" i="4" l="1"/>
  <c r="I27" i="4" s="1"/>
  <c r="J3" i="4" s="1"/>
  <c r="J11" i="4" l="1"/>
  <c r="J27" i="4" s="1"/>
  <c r="K3" i="4" s="1"/>
  <c r="K11" i="4" l="1"/>
  <c r="K27" i="4" s="1"/>
  <c r="L3" i="4" s="1"/>
  <c r="L11" i="4" l="1"/>
  <c r="L27" i="4" s="1"/>
  <c r="M3" i="4" s="1"/>
  <c r="M11" i="4" s="1"/>
  <c r="M27" i="4" s="1"/>
</calcChain>
</file>

<file path=xl/sharedStrings.xml><?xml version="1.0" encoding="utf-8"?>
<sst xmlns="http://schemas.openxmlformats.org/spreadsheetml/2006/main" count="68" uniqueCount="38">
  <si>
    <t>Travel (Variable)</t>
  </si>
  <si>
    <t>Office Expenses (Variable)</t>
  </si>
  <si>
    <t>Miscellaneous (Variable)</t>
  </si>
  <si>
    <t>Net income/(Loss)</t>
  </si>
  <si>
    <t>CEO</t>
  </si>
  <si>
    <t>Affliate Advertising</t>
  </si>
  <si>
    <t>In-app Purchases</t>
  </si>
  <si>
    <t>Hosting and Server Management</t>
  </si>
  <si>
    <t>Professional Fees (CPA, Lawyer, Etc)</t>
  </si>
  <si>
    <t>App Development</t>
  </si>
  <si>
    <t>Cash at Start of Month</t>
  </si>
  <si>
    <t>Monthly Subscription Income</t>
  </si>
  <si>
    <t>Tax Payment</t>
  </si>
  <si>
    <t>Cash Out</t>
  </si>
  <si>
    <t>Cash In</t>
  </si>
  <si>
    <t>Total Cash In</t>
  </si>
  <si>
    <t>Total Cash Out</t>
  </si>
  <si>
    <t>Loans and Investments</t>
  </si>
  <si>
    <t>Churn rate - 30 days = 80%/Retain 20% = # of paid members</t>
  </si>
  <si>
    <t>Downloads - grow 25%/month first 6 months/50% a month next 6 months</t>
  </si>
  <si>
    <t>FREE BETA</t>
  </si>
  <si>
    <t>Content Creators Contractors</t>
  </si>
  <si>
    <t>Marketing Contractor and Plan</t>
  </si>
  <si>
    <t>Insurance - Liabilty, Tech E&amp;O, and Cyber Security</t>
  </si>
  <si>
    <t>OS Payment Process Fees = 30% first year/15% year after</t>
  </si>
  <si>
    <t>Employment Taxes/Social Security = 6.2% for all employees Medicare = 1.45% of all employee wages</t>
  </si>
  <si>
    <t>Business Taxes - Quarterly payments = 20% on all income</t>
  </si>
  <si>
    <t>Total Income:</t>
  </si>
  <si>
    <t xml:space="preserve">Total Expenses: </t>
  </si>
  <si>
    <t>First Year Projection</t>
  </si>
  <si>
    <t>OS Payment Process Fees = 15% year after</t>
  </si>
  <si>
    <t>Improve Retention Rate to 30% # of paid members</t>
  </si>
  <si>
    <t>Visits - steady growth rate of 20% each month</t>
  </si>
  <si>
    <t>In-house Content Manager</t>
  </si>
  <si>
    <t xml:space="preserve">Customer Service Representative </t>
  </si>
  <si>
    <t>In-house Product Manager</t>
  </si>
  <si>
    <t>Adminstrative Assistant/Social Media Content Creator</t>
  </si>
  <si>
    <t>2  Year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</si>
</sst>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8" fontId="3" fillId="0" borderId="3" xfId="0" applyNumberFormat="1" applyFont="1" applyFill="1" applyBorder="1" applyAlignment="1">
      <alignment vertical="center"/>
    </xf>
    <xf numFmtId="8" fontId="3" fillId="0" borderId="3" xfId="0" applyNumberFormat="1" applyFont="1" applyBorder="1" applyAlignment="1">
      <alignment vertical="center"/>
    </xf>
    <xf numFmtId="8" fontId="3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8" fontId="2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8" fontId="0" fillId="0" borderId="0" xfId="0" applyNumberFormat="1"/>
    <xf numFmtId="0" fontId="2" fillId="0" borderId="1" xfId="0" applyFont="1" applyBorder="1" applyAlignment="1">
      <alignment horizontal="center" vertical="center"/>
    </xf>
    <xf numFmtId="8" fontId="3" fillId="0" borderId="0" xfId="0" applyNumberFormat="1" applyFont="1" applyFill="1" applyBorder="1" applyAlignment="1">
      <alignment vertical="center"/>
    </xf>
    <xf numFmtId="17" fontId="2" fillId="0" borderId="3" xfId="0" applyNumberFormat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8" fontId="2" fillId="2" borderId="3" xfId="1" applyNumberFormat="1" applyFont="1" applyFill="1" applyBorder="1" applyAlignment="1">
      <alignment horizontal="center" vertical="center"/>
    </xf>
    <xf numFmtId="0" fontId="0" fillId="3" borderId="0" xfId="0" applyFill="1"/>
    <xf numFmtId="44" fontId="3" fillId="0" borderId="3" xfId="1" applyFont="1" applyFill="1" applyBorder="1" applyAlignment="1">
      <alignment vertical="center"/>
    </xf>
    <xf numFmtId="44" fontId="3" fillId="0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9" fontId="0" fillId="0" borderId="0" xfId="0" applyNumberFormat="1" applyFill="1"/>
    <xf numFmtId="44" fontId="0" fillId="0" borderId="0" xfId="0" applyNumberFormat="1"/>
    <xf numFmtId="44" fontId="0" fillId="0" borderId="0" xfId="0" applyNumberFormat="1" applyFill="1"/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vertical="center"/>
    </xf>
    <xf numFmtId="17" fontId="2" fillId="4" borderId="3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vertical="center"/>
    </xf>
    <xf numFmtId="8" fontId="3" fillId="3" borderId="3" xfId="0" applyNumberFormat="1" applyFont="1" applyFill="1" applyBorder="1" applyAlignment="1">
      <alignment vertical="center"/>
    </xf>
    <xf numFmtId="6" fontId="0" fillId="0" borderId="0" xfId="0" applyNumberFormat="1"/>
    <xf numFmtId="44" fontId="0" fillId="0" borderId="0" xfId="1" applyFont="1"/>
    <xf numFmtId="0" fontId="6" fillId="0" borderId="0" xfId="0" applyFont="1"/>
    <xf numFmtId="6" fontId="6" fillId="0" borderId="0" xfId="0" applyNumberFormat="1" applyFont="1" applyFill="1"/>
    <xf numFmtId="6" fontId="2" fillId="0" borderId="0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71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F427-31D4-4344-90A2-A4DD7BE0C4E0}">
  <sheetPr>
    <pageSetUpPr fitToPage="1"/>
  </sheetPr>
  <dimension ref="A1:N40"/>
  <sheetViews>
    <sheetView tabSelected="1" zoomScale="120" zoomScaleNormal="120" workbookViewId="0">
      <pane ySplit="3" topLeftCell="A4" activePane="bottomLeft" state="frozen"/>
      <selection pane="bottomLeft" activeCell="F18" sqref="F18"/>
    </sheetView>
  </sheetViews>
  <sheetFormatPr baseColWidth="10" defaultRowHeight="16" x14ac:dyDescent="0.2"/>
  <cols>
    <col min="1" max="1" width="44.83203125" customWidth="1"/>
    <col min="2" max="2" width="12.5" bestFit="1" customWidth="1"/>
    <col min="3" max="3" width="11.83203125" bestFit="1" customWidth="1"/>
    <col min="4" max="4" width="12.5" bestFit="1" customWidth="1"/>
    <col min="5" max="5" width="11.83203125" bestFit="1" customWidth="1"/>
    <col min="6" max="6" width="12.5" bestFit="1" customWidth="1"/>
    <col min="7" max="7" width="15" style="1" bestFit="1" customWidth="1"/>
    <col min="8" max="11" width="11.5" bestFit="1" customWidth="1"/>
    <col min="12" max="14" width="12.5" bestFit="1" customWidth="1"/>
  </cols>
  <sheetData>
    <row r="1" spans="1:14" ht="17" thickBot="1" x14ac:dyDescent="0.25">
      <c r="A1" s="17" t="s">
        <v>29</v>
      </c>
      <c r="B1" s="22" t="s">
        <v>12</v>
      </c>
      <c r="E1" s="22" t="s">
        <v>12</v>
      </c>
      <c r="H1" s="22" t="s">
        <v>12</v>
      </c>
      <c r="K1" s="22" t="s">
        <v>12</v>
      </c>
    </row>
    <row r="2" spans="1:14" ht="17" thickBot="1" x14ac:dyDescent="0.25">
      <c r="A2" s="2"/>
      <c r="B2" s="3">
        <v>44197</v>
      </c>
      <c r="C2" s="3">
        <v>44228</v>
      </c>
      <c r="D2" s="3">
        <v>44256</v>
      </c>
      <c r="E2" s="3">
        <v>44287</v>
      </c>
      <c r="F2" s="3">
        <v>44317</v>
      </c>
      <c r="G2" s="3">
        <v>44348</v>
      </c>
      <c r="H2" s="3">
        <v>44378</v>
      </c>
      <c r="I2" s="3">
        <v>44409</v>
      </c>
      <c r="J2" s="3">
        <v>44440</v>
      </c>
      <c r="K2" s="3">
        <v>44470</v>
      </c>
      <c r="L2" s="3">
        <v>44501</v>
      </c>
      <c r="M2" s="3">
        <v>44531</v>
      </c>
    </row>
    <row r="3" spans="1:14" ht="17" thickBot="1" x14ac:dyDescent="0.25">
      <c r="A3" s="2" t="s">
        <v>10</v>
      </c>
      <c r="B3" s="20">
        <v>0</v>
      </c>
      <c r="C3" s="21">
        <f>B27</f>
        <v>287991</v>
      </c>
      <c r="D3" s="21">
        <f t="shared" ref="D3:M3" si="0">C27</f>
        <v>273882</v>
      </c>
      <c r="E3" s="21">
        <f t="shared" si="0"/>
        <v>261223</v>
      </c>
      <c r="F3" s="21">
        <f t="shared" si="0"/>
        <v>255975.6</v>
      </c>
      <c r="G3" s="21">
        <f t="shared" si="0"/>
        <v>255331.39999999997</v>
      </c>
      <c r="H3" s="21">
        <f t="shared" si="0"/>
        <v>255431.35999999996</v>
      </c>
      <c r="I3" s="21">
        <f t="shared" si="0"/>
        <v>256567.87999999995</v>
      </c>
      <c r="J3" s="21">
        <f t="shared" si="0"/>
        <v>273814.24</v>
      </c>
      <c r="K3" s="21">
        <f t="shared" si="0"/>
        <v>310794.2</v>
      </c>
      <c r="L3" s="21">
        <f t="shared" si="0"/>
        <v>348942.72</v>
      </c>
      <c r="M3" s="21">
        <f t="shared" si="0"/>
        <v>450575</v>
      </c>
    </row>
    <row r="4" spans="1:14" ht="17" thickBot="1" x14ac:dyDescent="0.25">
      <c r="A4" s="25" t="s">
        <v>14</v>
      </c>
      <c r="B4" s="32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7" thickBot="1" x14ac:dyDescent="0.25">
      <c r="A5" s="4" t="s">
        <v>19</v>
      </c>
      <c r="B5" s="33">
        <v>100</v>
      </c>
      <c r="C5" s="30">
        <f>SUM(C6/0.2)</f>
        <v>2500</v>
      </c>
      <c r="D5" s="30">
        <f t="shared" ref="D5:M5" si="1">SUM(D6/0.2)</f>
        <v>3125</v>
      </c>
      <c r="E5" s="30">
        <f t="shared" si="1"/>
        <v>4380</v>
      </c>
      <c r="F5" s="30">
        <f t="shared" si="1"/>
        <v>5475</v>
      </c>
      <c r="G5" s="30">
        <f t="shared" si="1"/>
        <v>6845</v>
      </c>
      <c r="H5" s="30">
        <f t="shared" si="1"/>
        <v>10265</v>
      </c>
      <c r="I5" s="30">
        <f t="shared" si="1"/>
        <v>15395</v>
      </c>
      <c r="J5" s="30">
        <f t="shared" si="1"/>
        <v>23095</v>
      </c>
      <c r="K5" s="30">
        <f t="shared" si="1"/>
        <v>34640</v>
      </c>
      <c r="L5" s="30">
        <f t="shared" si="1"/>
        <v>51960</v>
      </c>
      <c r="M5" s="30">
        <f t="shared" si="1"/>
        <v>77940</v>
      </c>
    </row>
    <row r="6" spans="1:14" ht="17" thickBot="1" x14ac:dyDescent="0.25">
      <c r="A6" s="4" t="s">
        <v>18</v>
      </c>
      <c r="B6" s="34">
        <v>100</v>
      </c>
      <c r="C6" s="31">
        <v>500</v>
      </c>
      <c r="D6" s="31">
        <v>625</v>
      </c>
      <c r="E6" s="31">
        <v>876</v>
      </c>
      <c r="F6" s="31">
        <v>1095</v>
      </c>
      <c r="G6" s="31">
        <v>1369</v>
      </c>
      <c r="H6" s="31">
        <v>2053</v>
      </c>
      <c r="I6" s="31">
        <v>3079</v>
      </c>
      <c r="J6" s="31">
        <v>4619</v>
      </c>
      <c r="K6" s="31">
        <v>6928</v>
      </c>
      <c r="L6" s="31">
        <v>10392</v>
      </c>
      <c r="M6" s="31">
        <v>15588</v>
      </c>
    </row>
    <row r="7" spans="1:14" ht="17" thickBot="1" x14ac:dyDescent="0.25">
      <c r="A7" s="4" t="s">
        <v>11</v>
      </c>
      <c r="B7" s="23">
        <v>0</v>
      </c>
      <c r="C7" s="23">
        <f>SUM(C6*8)</f>
        <v>4000</v>
      </c>
      <c r="D7" s="23">
        <f t="shared" ref="D7:I7" si="2">SUM(D6*8)</f>
        <v>5000</v>
      </c>
      <c r="E7" s="23">
        <f t="shared" si="2"/>
        <v>7008</v>
      </c>
      <c r="F7" s="23">
        <f t="shared" si="2"/>
        <v>8760</v>
      </c>
      <c r="G7" s="23">
        <f t="shared" si="2"/>
        <v>10952</v>
      </c>
      <c r="H7" s="23">
        <f t="shared" si="2"/>
        <v>16424</v>
      </c>
      <c r="I7" s="23">
        <f t="shared" si="2"/>
        <v>24632</v>
      </c>
      <c r="J7" s="23">
        <f>SUM(J6*8)</f>
        <v>36952</v>
      </c>
      <c r="K7" s="23">
        <f t="shared" ref="K7" si="3">SUM(K6*8)</f>
        <v>55424</v>
      </c>
      <c r="L7" s="23">
        <f t="shared" ref="L7" si="4">SUM(L6*8)</f>
        <v>83136</v>
      </c>
      <c r="M7" s="23">
        <f t="shared" ref="M7" si="5">SUM(M6*8)</f>
        <v>124704</v>
      </c>
      <c r="N7" s="28"/>
    </row>
    <row r="8" spans="1:14" ht="17" thickBot="1" x14ac:dyDescent="0.25">
      <c r="A8" s="4" t="s">
        <v>5</v>
      </c>
      <c r="B8" s="5">
        <v>0</v>
      </c>
      <c r="C8" s="6">
        <v>0</v>
      </c>
      <c r="D8" s="6">
        <v>0</v>
      </c>
      <c r="E8" s="6">
        <v>0</v>
      </c>
      <c r="F8" s="6">
        <v>0</v>
      </c>
      <c r="G8" s="5">
        <v>0</v>
      </c>
      <c r="H8" s="6">
        <v>1000</v>
      </c>
      <c r="I8" s="6">
        <v>2000</v>
      </c>
      <c r="J8" s="6">
        <v>5000</v>
      </c>
      <c r="K8" s="6">
        <v>5000</v>
      </c>
      <c r="L8" s="6">
        <v>5000</v>
      </c>
      <c r="M8" s="6">
        <v>5000</v>
      </c>
    </row>
    <row r="9" spans="1:14" ht="17" thickBot="1" x14ac:dyDescent="0.25">
      <c r="A9" s="4" t="s">
        <v>6</v>
      </c>
      <c r="B9" s="5">
        <v>0</v>
      </c>
      <c r="C9" s="6">
        <v>0</v>
      </c>
      <c r="D9" s="6">
        <v>0</v>
      </c>
      <c r="E9" s="6">
        <v>0</v>
      </c>
      <c r="F9" s="6">
        <f>SUM(F7*0.03)</f>
        <v>262.8</v>
      </c>
      <c r="G9" s="5">
        <f>SUM(G7*0.03)</f>
        <v>328.56</v>
      </c>
      <c r="H9" s="6">
        <f>SUM(H7*0.03)</f>
        <v>492.71999999999997</v>
      </c>
      <c r="I9" s="6">
        <f>SUM(I7*0.03)</f>
        <v>738.95999999999992</v>
      </c>
      <c r="J9" s="6">
        <f>SUM(J7*0.03)</f>
        <v>1108.56</v>
      </c>
      <c r="K9" s="6">
        <f>SUM(K7*0.03)</f>
        <v>1662.72</v>
      </c>
      <c r="L9" s="6">
        <f>SUM(L7*0.03)</f>
        <v>2494.08</v>
      </c>
      <c r="M9" s="6">
        <f>SUM(M7*0.03)</f>
        <v>3741.12</v>
      </c>
      <c r="N9" s="38" t="s">
        <v>27</v>
      </c>
    </row>
    <row r="10" spans="1:14" ht="17" thickBot="1" x14ac:dyDescent="0.25">
      <c r="A10" s="4" t="s">
        <v>17</v>
      </c>
      <c r="B10" s="5">
        <v>316000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36">
        <v>726821</v>
      </c>
    </row>
    <row r="11" spans="1:14" ht="17" thickBot="1" x14ac:dyDescent="0.25">
      <c r="A11" s="4" t="s">
        <v>15</v>
      </c>
      <c r="B11" s="24">
        <f>SUM(B3:B10)</f>
        <v>316200</v>
      </c>
      <c r="C11" s="24">
        <f>SUM(C3:C10)</f>
        <v>294991</v>
      </c>
      <c r="D11" s="24">
        <f>SUM(D3:D10)</f>
        <v>282632</v>
      </c>
      <c r="E11" s="24">
        <f>SUM(E3:E10)</f>
        <v>273487</v>
      </c>
      <c r="F11" s="24">
        <f>SUM(F3:F10)</f>
        <v>271568.39999999997</v>
      </c>
      <c r="G11" s="24">
        <f>SUM(G3:G10)</f>
        <v>274825.95999999996</v>
      </c>
      <c r="H11" s="24">
        <f>SUM(H3:H10)</f>
        <v>285666.07999999996</v>
      </c>
      <c r="I11" s="24">
        <f>SUM(I3:I10)</f>
        <v>302412.83999999997</v>
      </c>
      <c r="J11" s="24">
        <f>SUM(J3:J10)</f>
        <v>344588.79999999999</v>
      </c>
      <c r="K11" s="24">
        <f>SUM(K3:K10)</f>
        <v>414448.92</v>
      </c>
      <c r="L11" s="24">
        <f>SUM(L3:L10)</f>
        <v>501924.8</v>
      </c>
      <c r="M11" s="24">
        <f>SUM(M3:M10)</f>
        <v>677548.12</v>
      </c>
    </row>
    <row r="12" spans="1:14" ht="17" thickBot="1" x14ac:dyDescent="0.25">
      <c r="A12" s="26" t="s">
        <v>13</v>
      </c>
      <c r="B12" s="1"/>
      <c r="G12" s="29"/>
    </row>
    <row r="13" spans="1:14" ht="17" thickBot="1" x14ac:dyDescent="0.25">
      <c r="A13" s="9" t="s">
        <v>4</v>
      </c>
      <c r="B13" s="7">
        <v>6000</v>
      </c>
      <c r="C13" s="7">
        <v>6000</v>
      </c>
      <c r="D13" s="7">
        <v>6000</v>
      </c>
      <c r="E13" s="7">
        <v>6000</v>
      </c>
      <c r="F13" s="7">
        <v>6000</v>
      </c>
      <c r="G13" s="7">
        <v>6000</v>
      </c>
      <c r="H13" s="7">
        <v>6000</v>
      </c>
      <c r="I13" s="7">
        <v>6000</v>
      </c>
      <c r="J13" s="7">
        <v>6000</v>
      </c>
      <c r="K13" s="7">
        <v>6000</v>
      </c>
      <c r="L13" s="7">
        <v>6000</v>
      </c>
      <c r="M13" s="7">
        <v>6000</v>
      </c>
    </row>
    <row r="14" spans="1:14" ht="17" thickBot="1" x14ac:dyDescent="0.25">
      <c r="A14" s="9" t="s">
        <v>9</v>
      </c>
      <c r="B14" s="5">
        <v>10000</v>
      </c>
      <c r="C14" s="5">
        <v>5000</v>
      </c>
      <c r="D14" s="5">
        <v>5000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10000</v>
      </c>
      <c r="L14" s="5">
        <v>5000</v>
      </c>
      <c r="M14" s="5">
        <v>0</v>
      </c>
    </row>
    <row r="15" spans="1:14" ht="17" thickBot="1" x14ac:dyDescent="0.25">
      <c r="A15" s="9" t="s">
        <v>21</v>
      </c>
      <c r="B15" s="5">
        <v>5000</v>
      </c>
      <c r="C15" s="5">
        <v>5000</v>
      </c>
      <c r="D15" s="5">
        <v>5000</v>
      </c>
      <c r="E15" s="5">
        <v>5000</v>
      </c>
      <c r="F15" s="5">
        <v>5000</v>
      </c>
      <c r="G15" s="5">
        <v>5000</v>
      </c>
      <c r="H15" s="5">
        <v>7500</v>
      </c>
      <c r="I15" s="5">
        <v>7500</v>
      </c>
      <c r="J15" s="5">
        <v>7500</v>
      </c>
      <c r="K15" s="5">
        <v>7500</v>
      </c>
      <c r="L15" s="5">
        <v>7500</v>
      </c>
      <c r="M15" s="5">
        <v>7500</v>
      </c>
    </row>
    <row r="16" spans="1:14" ht="17" thickBot="1" x14ac:dyDescent="0.25">
      <c r="A16" s="9" t="s">
        <v>22</v>
      </c>
      <c r="B16" s="5">
        <v>3000</v>
      </c>
      <c r="C16" s="5">
        <v>2000</v>
      </c>
      <c r="D16" s="5">
        <v>2000</v>
      </c>
      <c r="E16" s="5">
        <v>0</v>
      </c>
      <c r="F16" s="5">
        <v>0</v>
      </c>
      <c r="G16" s="5">
        <v>2500</v>
      </c>
      <c r="H16" s="5">
        <v>2500</v>
      </c>
      <c r="I16" s="5">
        <v>5000</v>
      </c>
      <c r="J16" s="5">
        <v>5000</v>
      </c>
      <c r="K16" s="5">
        <v>5000</v>
      </c>
      <c r="L16" s="5">
        <v>5000</v>
      </c>
      <c r="M16" s="5">
        <v>5000</v>
      </c>
    </row>
    <row r="17" spans="1:14" ht="17" thickBot="1" x14ac:dyDescent="0.25">
      <c r="A17" s="9" t="s">
        <v>8</v>
      </c>
      <c r="B17" s="5">
        <v>3000</v>
      </c>
      <c r="C17" s="5">
        <v>500</v>
      </c>
      <c r="D17" s="5">
        <v>500</v>
      </c>
      <c r="E17" s="5">
        <v>1000</v>
      </c>
      <c r="F17" s="5">
        <v>1000</v>
      </c>
      <c r="G17" s="5">
        <v>1000</v>
      </c>
      <c r="H17" s="5">
        <v>1000</v>
      </c>
      <c r="I17" s="5">
        <v>1000</v>
      </c>
      <c r="J17" s="5">
        <v>1000</v>
      </c>
      <c r="K17" s="5">
        <v>1000</v>
      </c>
      <c r="L17" s="5">
        <v>1000</v>
      </c>
      <c r="M17" s="5">
        <v>1000</v>
      </c>
    </row>
    <row r="18" spans="1:14" s="1" customFormat="1" ht="17" thickBot="1" x14ac:dyDescent="0.25">
      <c r="A18" s="9" t="s">
        <v>26</v>
      </c>
      <c r="B18" s="5">
        <v>0</v>
      </c>
      <c r="C18" s="5">
        <v>0</v>
      </c>
      <c r="D18" s="5">
        <v>0</v>
      </c>
      <c r="E18" s="35">
        <v>1800</v>
      </c>
      <c r="F18" s="5">
        <v>0</v>
      </c>
      <c r="G18" s="5">
        <v>0</v>
      </c>
      <c r="H18" s="35">
        <v>5462</v>
      </c>
      <c r="I18" s="5">
        <v>0</v>
      </c>
      <c r="J18" s="5">
        <v>0</v>
      </c>
      <c r="K18" s="35">
        <v>17670</v>
      </c>
      <c r="L18" s="5">
        <v>0</v>
      </c>
      <c r="M18" s="5">
        <v>0</v>
      </c>
    </row>
    <row r="19" spans="1:14" s="1" customFormat="1" ht="17" thickBot="1" x14ac:dyDescent="0.25">
      <c r="A19" s="9" t="s">
        <v>25</v>
      </c>
      <c r="B19" s="5">
        <v>459</v>
      </c>
      <c r="C19" s="5">
        <v>459</v>
      </c>
      <c r="D19" s="5">
        <v>459</v>
      </c>
      <c r="E19" s="5">
        <v>459</v>
      </c>
      <c r="F19" s="5">
        <v>459</v>
      </c>
      <c r="G19" s="5">
        <v>459</v>
      </c>
      <c r="H19" s="5">
        <v>459</v>
      </c>
      <c r="I19" s="5">
        <v>459</v>
      </c>
      <c r="J19" s="5">
        <v>459</v>
      </c>
      <c r="K19" s="5">
        <v>459</v>
      </c>
      <c r="L19" s="5">
        <v>459</v>
      </c>
      <c r="M19" s="5">
        <v>459</v>
      </c>
    </row>
    <row r="20" spans="1:14" ht="17" thickBot="1" x14ac:dyDescent="0.25">
      <c r="A20" s="9" t="s">
        <v>7</v>
      </c>
      <c r="B20" s="5">
        <v>0</v>
      </c>
      <c r="C20" s="5">
        <v>200</v>
      </c>
      <c r="D20" s="5">
        <v>200</v>
      </c>
      <c r="E20" s="5">
        <v>200</v>
      </c>
      <c r="F20" s="5">
        <v>200</v>
      </c>
      <c r="G20" s="5">
        <v>200</v>
      </c>
      <c r="H20" s="5">
        <v>300</v>
      </c>
      <c r="I20" s="5">
        <v>300</v>
      </c>
      <c r="J20" s="5">
        <v>300</v>
      </c>
      <c r="K20" s="5">
        <v>300</v>
      </c>
      <c r="L20" s="5">
        <v>500</v>
      </c>
      <c r="M20" s="5">
        <v>500</v>
      </c>
    </row>
    <row r="21" spans="1:14" ht="17" thickBot="1" x14ac:dyDescent="0.25">
      <c r="A21" s="9" t="s">
        <v>23</v>
      </c>
      <c r="B21" s="5">
        <v>200</v>
      </c>
      <c r="C21" s="5">
        <v>200</v>
      </c>
      <c r="D21" s="5">
        <v>200</v>
      </c>
      <c r="E21" s="5">
        <v>200</v>
      </c>
      <c r="F21" s="5">
        <v>200</v>
      </c>
      <c r="G21" s="5">
        <v>200</v>
      </c>
      <c r="H21" s="5">
        <v>200</v>
      </c>
      <c r="I21" s="5">
        <v>200</v>
      </c>
      <c r="J21" s="5">
        <v>200</v>
      </c>
      <c r="K21" s="5">
        <v>200</v>
      </c>
      <c r="L21" s="5">
        <v>200</v>
      </c>
      <c r="M21" s="5">
        <v>200</v>
      </c>
    </row>
    <row r="22" spans="1:14" ht="17" thickBot="1" x14ac:dyDescent="0.25">
      <c r="A22" s="9" t="s">
        <v>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1500</v>
      </c>
      <c r="K22" s="5">
        <v>0</v>
      </c>
      <c r="L22" s="5">
        <v>0</v>
      </c>
      <c r="M22" s="5">
        <v>1500</v>
      </c>
    </row>
    <row r="23" spans="1:14" ht="17" thickBot="1" x14ac:dyDescent="0.25">
      <c r="A23" s="9" t="s">
        <v>1</v>
      </c>
      <c r="B23" s="5">
        <v>300</v>
      </c>
      <c r="C23" s="5">
        <v>300</v>
      </c>
      <c r="D23" s="5">
        <v>300</v>
      </c>
      <c r="E23" s="5">
        <v>500</v>
      </c>
      <c r="F23" s="5">
        <v>500</v>
      </c>
      <c r="G23" s="5">
        <v>500</v>
      </c>
      <c r="H23" s="5">
        <v>500</v>
      </c>
      <c r="I23" s="5">
        <v>500</v>
      </c>
      <c r="J23" s="5">
        <v>500</v>
      </c>
      <c r="K23" s="5">
        <v>500</v>
      </c>
      <c r="L23" s="5">
        <v>500</v>
      </c>
      <c r="M23" s="5">
        <v>500</v>
      </c>
    </row>
    <row r="24" spans="1:14" s="1" customFormat="1" ht="17" thickBot="1" x14ac:dyDescent="0.25">
      <c r="A24" s="9" t="s">
        <v>24</v>
      </c>
      <c r="B24" s="5">
        <v>0</v>
      </c>
      <c r="C24" s="5">
        <f>SUM(C7*0.3)</f>
        <v>1200</v>
      </c>
      <c r="D24" s="5">
        <f>SUM(D7*0.3)</f>
        <v>1500</v>
      </c>
      <c r="E24" s="5">
        <f>SUM(E7*0.3)</f>
        <v>2102.4</v>
      </c>
      <c r="F24" s="5">
        <f>SUM(F7*0.3)</f>
        <v>2628</v>
      </c>
      <c r="G24" s="5">
        <f>SUM(G7*0.3)</f>
        <v>3285.6</v>
      </c>
      <c r="H24" s="5">
        <f>SUM(H7*0.3)</f>
        <v>4927.2</v>
      </c>
      <c r="I24" s="5">
        <f>SUM(I7*0.3)</f>
        <v>7389.5999999999995</v>
      </c>
      <c r="J24" s="5">
        <f>SUM(J7*0.3)</f>
        <v>11085.6</v>
      </c>
      <c r="K24" s="5">
        <f>SUM(K7*0.3)</f>
        <v>16627.2</v>
      </c>
      <c r="L24" s="5">
        <f>SUM(L7*0.3)</f>
        <v>24940.799999999999</v>
      </c>
      <c r="M24" s="5">
        <f>SUM(M7*0.3)</f>
        <v>37411.199999999997</v>
      </c>
    </row>
    <row r="25" spans="1:14" ht="17" thickBot="1" x14ac:dyDescent="0.25">
      <c r="A25" s="9" t="s">
        <v>2</v>
      </c>
      <c r="B25" s="5">
        <v>250</v>
      </c>
      <c r="C25" s="5">
        <v>250</v>
      </c>
      <c r="D25" s="5">
        <v>250</v>
      </c>
      <c r="E25" s="5">
        <v>250</v>
      </c>
      <c r="F25" s="5">
        <v>250</v>
      </c>
      <c r="G25" s="5">
        <v>250</v>
      </c>
      <c r="H25" s="5">
        <v>250</v>
      </c>
      <c r="I25" s="5">
        <v>250</v>
      </c>
      <c r="J25" s="5">
        <v>250</v>
      </c>
      <c r="K25" s="5">
        <v>250</v>
      </c>
      <c r="L25" s="5">
        <v>250</v>
      </c>
      <c r="M25" s="5">
        <v>250</v>
      </c>
      <c r="N25" s="38" t="s">
        <v>28</v>
      </c>
    </row>
    <row r="26" spans="1:14" ht="17" thickBot="1" x14ac:dyDescent="0.25">
      <c r="A26" s="10" t="s">
        <v>16</v>
      </c>
      <c r="B26" s="11">
        <f>SUM(B13:B25)</f>
        <v>28209</v>
      </c>
      <c r="C26" s="11">
        <f>SUM(C13:C25)</f>
        <v>21109</v>
      </c>
      <c r="D26" s="11">
        <f>SUM(D13:D25)</f>
        <v>21409</v>
      </c>
      <c r="E26" s="11">
        <f>SUM(E13:E25)</f>
        <v>17511.400000000001</v>
      </c>
      <c r="F26" s="11">
        <f>SUM(F13:F25)</f>
        <v>16237</v>
      </c>
      <c r="G26" s="11">
        <f>SUM(G13:G25)</f>
        <v>19394.599999999999</v>
      </c>
      <c r="H26" s="11">
        <f>SUM(H13:H25)</f>
        <v>29098.2</v>
      </c>
      <c r="I26" s="11">
        <f>SUM(I13:I25)</f>
        <v>28598.6</v>
      </c>
      <c r="J26" s="11">
        <f>SUM(J13:J25)</f>
        <v>33794.6</v>
      </c>
      <c r="K26" s="11">
        <f>SUM(K13:K25)</f>
        <v>65506.2</v>
      </c>
      <c r="L26" s="11">
        <f>SUM(L13:L25)</f>
        <v>51349.8</v>
      </c>
      <c r="M26" s="11">
        <f>SUM(M13:M25)</f>
        <v>60320.2</v>
      </c>
      <c r="N26" s="37">
        <f>SUM(B26:M26)</f>
        <v>392537.60000000003</v>
      </c>
    </row>
    <row r="27" spans="1:14" ht="17" thickBot="1" x14ac:dyDescent="0.25">
      <c r="A27" s="12" t="s">
        <v>3</v>
      </c>
      <c r="B27" s="5">
        <f>SUM(B11-B26)</f>
        <v>287991</v>
      </c>
      <c r="C27" s="5">
        <f>SUM(C11-C26)</f>
        <v>273882</v>
      </c>
      <c r="D27" s="5">
        <f>SUM(D11-D26)</f>
        <v>261223</v>
      </c>
      <c r="E27" s="5">
        <f>SUM(E11-E26)</f>
        <v>255975.6</v>
      </c>
      <c r="F27" s="5">
        <f>SUM(F11-F26)</f>
        <v>255331.39999999997</v>
      </c>
      <c r="G27" s="24">
        <f>SUM(G11-G26)</f>
        <v>255431.35999999996</v>
      </c>
      <c r="H27" s="5">
        <f>SUM(H11-H26)</f>
        <v>256567.87999999995</v>
      </c>
      <c r="I27" s="5">
        <f>SUM(I11-I26)</f>
        <v>273814.24</v>
      </c>
      <c r="J27" s="5">
        <f>SUM(J11-J26)</f>
        <v>310794.2</v>
      </c>
      <c r="K27" s="5">
        <f>SUM(K11-K26)</f>
        <v>348942.72</v>
      </c>
      <c r="L27" s="5">
        <f>SUM(L11-L26)</f>
        <v>450575</v>
      </c>
      <c r="M27" s="5">
        <f>SUM(M11-M26)</f>
        <v>617227.92000000004</v>
      </c>
      <c r="N27" s="16"/>
    </row>
    <row r="28" spans="1:14" x14ac:dyDescent="0.2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4" x14ac:dyDescent="0.2">
      <c r="A29" s="39"/>
      <c r="B29" s="1"/>
    </row>
    <row r="30" spans="1:14" x14ac:dyDescent="0.2">
      <c r="A30" s="39"/>
      <c r="B30" s="27"/>
    </row>
    <row r="31" spans="1:14" x14ac:dyDescent="0.2">
      <c r="A31" s="13"/>
      <c r="B31" s="1"/>
    </row>
    <row r="32" spans="1:14" x14ac:dyDescent="0.2">
      <c r="A32" s="40"/>
      <c r="B32" s="1"/>
    </row>
    <row r="33" spans="1:2" x14ac:dyDescent="0.2">
      <c r="A33" s="13"/>
      <c r="B33" s="1"/>
    </row>
    <row r="34" spans="1:2" x14ac:dyDescent="0.2">
      <c r="A34" s="13"/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ht="20" x14ac:dyDescent="0.2">
      <c r="A38" s="14"/>
      <c r="B38" s="1"/>
    </row>
    <row r="39" spans="1:2" x14ac:dyDescent="0.2">
      <c r="A39" s="15"/>
      <c r="B39" s="1"/>
    </row>
    <row r="40" spans="1:2" x14ac:dyDescent="0.2">
      <c r="A40" s="15"/>
      <c r="B40" s="1"/>
    </row>
  </sheetData>
  <pageMargins left="0.7" right="0.7" top="0.75" bottom="0.75" header="0.3" footer="0.3"/>
  <pageSetup scale="5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E02E-283D-3447-9CF9-77A02745D173}">
  <sheetPr>
    <pageSetUpPr fitToPage="1"/>
  </sheetPr>
  <dimension ref="A1:N43"/>
  <sheetViews>
    <sheetView zoomScale="120" zoomScaleNormal="120" workbookViewId="0">
      <pane ySplit="3" topLeftCell="A4" activePane="bottomLeft" state="frozen"/>
      <selection pane="bottomLeft" activeCell="F19" sqref="F19"/>
    </sheetView>
  </sheetViews>
  <sheetFormatPr baseColWidth="10" defaultRowHeight="16" x14ac:dyDescent="0.2"/>
  <cols>
    <col min="1" max="1" width="57.1640625" customWidth="1"/>
    <col min="2" max="2" width="12.6640625" bestFit="1" customWidth="1"/>
    <col min="3" max="3" width="12.5" bestFit="1" customWidth="1"/>
    <col min="4" max="4" width="12.6640625" bestFit="1" customWidth="1"/>
    <col min="5" max="6" width="14" bestFit="1" customWidth="1"/>
    <col min="7" max="7" width="15.1640625" style="1" bestFit="1" customWidth="1"/>
    <col min="8" max="12" width="14" bestFit="1" customWidth="1"/>
    <col min="13" max="14" width="15" bestFit="1" customWidth="1"/>
  </cols>
  <sheetData>
    <row r="1" spans="1:14" ht="17" thickBot="1" x14ac:dyDescent="0.25">
      <c r="A1" s="17" t="s">
        <v>37</v>
      </c>
      <c r="B1" s="22" t="s">
        <v>12</v>
      </c>
      <c r="E1" s="22" t="s">
        <v>12</v>
      </c>
      <c r="H1" s="22" t="s">
        <v>12</v>
      </c>
      <c r="K1" s="22" t="s">
        <v>12</v>
      </c>
    </row>
    <row r="2" spans="1:14" ht="17" thickBot="1" x14ac:dyDescent="0.25">
      <c r="A2" s="2"/>
      <c r="B2" s="3">
        <v>44562</v>
      </c>
      <c r="C2" s="3">
        <v>44228</v>
      </c>
      <c r="D2" s="3">
        <v>44256</v>
      </c>
      <c r="E2" s="3">
        <v>44287</v>
      </c>
      <c r="F2" s="3">
        <v>44317</v>
      </c>
      <c r="G2" s="3">
        <v>44348</v>
      </c>
      <c r="H2" s="3">
        <v>44378</v>
      </c>
      <c r="I2" s="3">
        <v>44409</v>
      </c>
      <c r="J2" s="3">
        <v>44440</v>
      </c>
      <c r="K2" s="3">
        <v>44470</v>
      </c>
      <c r="L2" s="3">
        <v>44501</v>
      </c>
      <c r="M2" s="3">
        <v>44531</v>
      </c>
    </row>
    <row r="3" spans="1:14" ht="17" thickBot="1" x14ac:dyDescent="0.25">
      <c r="A3" s="2" t="s">
        <v>10</v>
      </c>
      <c r="B3" s="20">
        <v>9962</v>
      </c>
      <c r="C3" s="21">
        <f>B30</f>
        <v>114915.28</v>
      </c>
      <c r="D3" s="21">
        <f t="shared" ref="D3:M3" si="0">C30</f>
        <v>361782.2666666666</v>
      </c>
      <c r="E3" s="21">
        <f t="shared" si="0"/>
        <v>687465.02666666661</v>
      </c>
      <c r="F3" s="21">
        <f t="shared" si="0"/>
        <v>944465.43999999983</v>
      </c>
      <c r="G3" s="21">
        <f t="shared" si="0"/>
        <v>1438610.0133333332</v>
      </c>
      <c r="H3" s="21">
        <f t="shared" si="0"/>
        <v>2042530.4266666668</v>
      </c>
      <c r="I3" s="21">
        <f t="shared" si="0"/>
        <v>2531425.5733333332</v>
      </c>
      <c r="J3" s="21">
        <f t="shared" si="0"/>
        <v>3426469.1999999997</v>
      </c>
      <c r="K3" s="21">
        <f t="shared" si="0"/>
        <v>4511561.6533333333</v>
      </c>
      <c r="L3" s="21">
        <f t="shared" si="0"/>
        <v>5401535.9733333336</v>
      </c>
      <c r="M3" s="21">
        <f t="shared" si="0"/>
        <v>6989682.333333334</v>
      </c>
    </row>
    <row r="4" spans="1:14" ht="17" thickBot="1" x14ac:dyDescent="0.25">
      <c r="A4" s="25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7" thickBot="1" x14ac:dyDescent="0.25">
      <c r="A5" s="4" t="s">
        <v>32</v>
      </c>
      <c r="B5" s="41">
        <f>SUM(B6/0.3)</f>
        <v>77940</v>
      </c>
      <c r="C5" s="41">
        <f t="shared" ref="C5:M5" si="1">SUM(C6/0.3)</f>
        <v>93526.666666666672</v>
      </c>
      <c r="D5" s="41">
        <f t="shared" si="1"/>
        <v>112230</v>
      </c>
      <c r="E5" s="41">
        <f t="shared" si="1"/>
        <v>134673.33333333334</v>
      </c>
      <c r="F5" s="41">
        <f t="shared" si="1"/>
        <v>161603.33333333334</v>
      </c>
      <c r="G5" s="41">
        <f t="shared" si="1"/>
        <v>193923.33333333334</v>
      </c>
      <c r="H5" s="41">
        <f t="shared" si="1"/>
        <v>232706.66666666669</v>
      </c>
      <c r="I5" s="41">
        <f t="shared" si="1"/>
        <v>279246.66666666669</v>
      </c>
      <c r="J5" s="41">
        <f t="shared" si="1"/>
        <v>335093.33333333337</v>
      </c>
      <c r="K5" s="41">
        <f t="shared" si="1"/>
        <v>402110</v>
      </c>
      <c r="L5" s="41">
        <f t="shared" si="1"/>
        <v>482530</v>
      </c>
      <c r="M5" s="41">
        <f t="shared" si="1"/>
        <v>579033.33333333337</v>
      </c>
    </row>
    <row r="6" spans="1:14" ht="17" thickBot="1" x14ac:dyDescent="0.25">
      <c r="A6" s="4" t="s">
        <v>31</v>
      </c>
      <c r="B6" s="31">
        <v>23382</v>
      </c>
      <c r="C6" s="31">
        <v>28058</v>
      </c>
      <c r="D6" s="31">
        <v>33669</v>
      </c>
      <c r="E6" s="31">
        <v>40402</v>
      </c>
      <c r="F6" s="31">
        <v>48481</v>
      </c>
      <c r="G6" s="31">
        <v>58177</v>
      </c>
      <c r="H6" s="31">
        <v>69812</v>
      </c>
      <c r="I6" s="31">
        <v>83774</v>
      </c>
      <c r="J6" s="31">
        <v>100528</v>
      </c>
      <c r="K6" s="31">
        <v>120633</v>
      </c>
      <c r="L6" s="31">
        <v>144759</v>
      </c>
      <c r="M6" s="31">
        <v>173710</v>
      </c>
    </row>
    <row r="7" spans="1:14" ht="17" thickBot="1" x14ac:dyDescent="0.25">
      <c r="A7" s="4" t="s">
        <v>11</v>
      </c>
      <c r="B7" s="23">
        <f>SUM(B6*8)</f>
        <v>187056</v>
      </c>
      <c r="C7" s="23">
        <f>SUM(C6*8)</f>
        <v>224464</v>
      </c>
      <c r="D7" s="23">
        <f t="shared" ref="D7:I7" si="2">SUM(D6*8)</f>
        <v>269352</v>
      </c>
      <c r="E7" s="23">
        <f t="shared" si="2"/>
        <v>323216</v>
      </c>
      <c r="F7" s="23">
        <f t="shared" si="2"/>
        <v>387848</v>
      </c>
      <c r="G7" s="23">
        <f t="shared" si="2"/>
        <v>465416</v>
      </c>
      <c r="H7" s="23">
        <f t="shared" si="2"/>
        <v>558496</v>
      </c>
      <c r="I7" s="23">
        <f t="shared" si="2"/>
        <v>670192</v>
      </c>
      <c r="J7" s="23">
        <f>SUM(J6*8)</f>
        <v>804224</v>
      </c>
      <c r="K7" s="23">
        <f t="shared" ref="K7:M7" si="3">SUM(K6*8)</f>
        <v>965064</v>
      </c>
      <c r="L7" s="23">
        <f t="shared" si="3"/>
        <v>1158072</v>
      </c>
      <c r="M7" s="23">
        <f t="shared" si="3"/>
        <v>1389680</v>
      </c>
      <c r="N7" s="28"/>
    </row>
    <row r="8" spans="1:14" ht="17" thickBot="1" x14ac:dyDescent="0.25">
      <c r="A8" s="4" t="s">
        <v>5</v>
      </c>
      <c r="B8" s="5">
        <v>5000</v>
      </c>
      <c r="C8" s="5">
        <v>5000</v>
      </c>
      <c r="D8" s="5">
        <v>5000</v>
      </c>
      <c r="E8" s="5">
        <v>5000</v>
      </c>
      <c r="F8" s="5">
        <v>5000</v>
      </c>
      <c r="G8" s="5">
        <v>5000</v>
      </c>
      <c r="H8" s="5">
        <v>5000</v>
      </c>
      <c r="I8" s="5">
        <v>5000</v>
      </c>
      <c r="J8" s="5">
        <v>5000</v>
      </c>
      <c r="K8" s="5">
        <v>5000</v>
      </c>
      <c r="L8" s="6">
        <v>5000</v>
      </c>
      <c r="M8" s="6">
        <v>5000</v>
      </c>
    </row>
    <row r="9" spans="1:14" ht="17" thickBot="1" x14ac:dyDescent="0.25">
      <c r="A9" s="4" t="s">
        <v>6</v>
      </c>
      <c r="B9" s="5">
        <f>SUM(B7*0.03)</f>
        <v>5611.6799999999994</v>
      </c>
      <c r="C9" s="5">
        <f t="shared" ref="C9:E9" si="4">SUM(C7*0.03)</f>
        <v>6733.92</v>
      </c>
      <c r="D9" s="5">
        <f t="shared" si="4"/>
        <v>8080.5599999999995</v>
      </c>
      <c r="E9" s="5">
        <f t="shared" si="4"/>
        <v>9696.48</v>
      </c>
      <c r="F9" s="6">
        <f>SUM(F7*0.03)</f>
        <v>11635.439999999999</v>
      </c>
      <c r="G9" s="5">
        <f>SUM(G7*0.03)</f>
        <v>13962.48</v>
      </c>
      <c r="H9" s="6">
        <f>SUM(H7*0.03)</f>
        <v>16754.88</v>
      </c>
      <c r="I9" s="6">
        <f>SUM(I7*0.03)</f>
        <v>20105.759999999998</v>
      </c>
      <c r="J9" s="6">
        <f>SUM(J7*0.03)</f>
        <v>24126.719999999998</v>
      </c>
      <c r="K9" s="6">
        <f>SUM(K7*0.03)</f>
        <v>28951.919999999998</v>
      </c>
      <c r="L9" s="6">
        <f>SUM(L7*0.03)</f>
        <v>34742.159999999996</v>
      </c>
      <c r="M9" s="6">
        <f>SUM(M7*0.03)</f>
        <v>41690.400000000001</v>
      </c>
      <c r="N9" s="38" t="s">
        <v>27</v>
      </c>
    </row>
    <row r="10" spans="1:14" ht="17" thickBot="1" x14ac:dyDescent="0.25">
      <c r="A10" s="4" t="s">
        <v>15</v>
      </c>
      <c r="B10" s="24">
        <f>SUM(B3:B9)</f>
        <v>308951.67999999999</v>
      </c>
      <c r="C10" s="24">
        <f>SUM(C3:C9)</f>
        <v>472697.86666666664</v>
      </c>
      <c r="D10" s="24">
        <f>SUM(D3:D9)</f>
        <v>790113.82666666666</v>
      </c>
      <c r="E10" s="24">
        <f>SUM(E3:E9)</f>
        <v>1200452.8399999999</v>
      </c>
      <c r="F10" s="24">
        <f>SUM(F3:F9)</f>
        <v>1559033.2133333331</v>
      </c>
      <c r="G10" s="24">
        <f>SUM(G3:G9)</f>
        <v>2175088.8266666667</v>
      </c>
      <c r="H10" s="24">
        <f>SUM(H3:H9)</f>
        <v>2925299.9733333332</v>
      </c>
      <c r="I10" s="24">
        <f>SUM(I3:I9)</f>
        <v>3589743.9999999995</v>
      </c>
      <c r="J10" s="24">
        <f>SUM(J3:J9)</f>
        <v>4695441.2533333329</v>
      </c>
      <c r="K10" s="24">
        <f>SUM(K3:K9)</f>
        <v>6033320.5733333332</v>
      </c>
      <c r="L10" s="24">
        <f>SUM(L3:L9)</f>
        <v>7226639.1333333338</v>
      </c>
      <c r="M10" s="24">
        <f>SUM(M3:M9)</f>
        <v>9178796.0666666683</v>
      </c>
      <c r="N10" s="42">
        <v>7685172</v>
      </c>
    </row>
    <row r="11" spans="1:14" ht="17" thickBot="1" x14ac:dyDescent="0.25">
      <c r="A11" s="26" t="s">
        <v>13</v>
      </c>
      <c r="B11" s="1"/>
      <c r="G11" s="29"/>
    </row>
    <row r="12" spans="1:14" ht="17" thickBot="1" x14ac:dyDescent="0.25">
      <c r="A12" s="9" t="s">
        <v>4</v>
      </c>
      <c r="B12" s="7">
        <v>8000</v>
      </c>
      <c r="C12" s="7">
        <v>8000</v>
      </c>
      <c r="D12" s="7">
        <v>8000</v>
      </c>
      <c r="E12" s="7">
        <v>8000</v>
      </c>
      <c r="F12" s="7">
        <v>8000</v>
      </c>
      <c r="G12" s="7">
        <v>8000</v>
      </c>
      <c r="H12" s="7">
        <v>8000</v>
      </c>
      <c r="I12" s="7">
        <v>8000</v>
      </c>
      <c r="J12" s="7">
        <v>8000</v>
      </c>
      <c r="K12" s="7">
        <v>8000</v>
      </c>
      <c r="L12" s="7">
        <v>8000</v>
      </c>
      <c r="M12" s="7">
        <v>8000</v>
      </c>
    </row>
    <row r="13" spans="1:14" ht="17" thickBot="1" x14ac:dyDescent="0.25">
      <c r="A13" s="9" t="s">
        <v>33</v>
      </c>
      <c r="B13" s="5">
        <v>5000</v>
      </c>
      <c r="C13" s="5">
        <v>5000</v>
      </c>
      <c r="D13" s="5">
        <v>5000</v>
      </c>
      <c r="E13" s="5">
        <v>5000</v>
      </c>
      <c r="F13" s="5">
        <v>5000</v>
      </c>
      <c r="G13" s="5">
        <v>5000</v>
      </c>
      <c r="H13" s="5">
        <v>5000</v>
      </c>
      <c r="I13" s="5">
        <v>5000</v>
      </c>
      <c r="J13" s="5">
        <v>5000</v>
      </c>
      <c r="K13" s="5">
        <v>5000</v>
      </c>
      <c r="L13" s="5">
        <v>5000</v>
      </c>
      <c r="M13" s="5">
        <v>5000</v>
      </c>
    </row>
    <row r="14" spans="1:14" ht="17" thickBot="1" x14ac:dyDescent="0.25">
      <c r="A14" s="9" t="s">
        <v>35</v>
      </c>
      <c r="B14" s="5">
        <v>6700</v>
      </c>
      <c r="C14" s="5">
        <v>6700</v>
      </c>
      <c r="D14" s="5">
        <v>6700</v>
      </c>
      <c r="E14" s="5">
        <v>6700</v>
      </c>
      <c r="F14" s="5">
        <v>6700</v>
      </c>
      <c r="G14" s="5">
        <v>6700</v>
      </c>
      <c r="H14" s="5">
        <v>6700</v>
      </c>
      <c r="I14" s="5">
        <v>6700</v>
      </c>
      <c r="J14" s="5">
        <v>6700</v>
      </c>
      <c r="K14" s="5">
        <v>6700</v>
      </c>
      <c r="L14" s="5">
        <v>6700</v>
      </c>
      <c r="M14" s="5">
        <v>6700</v>
      </c>
    </row>
    <row r="15" spans="1:14" ht="17" thickBot="1" x14ac:dyDescent="0.25">
      <c r="A15" s="9" t="s">
        <v>34</v>
      </c>
      <c r="B15" s="5">
        <v>2900</v>
      </c>
      <c r="C15" s="5">
        <v>2900</v>
      </c>
      <c r="D15" s="5">
        <v>2900</v>
      </c>
      <c r="E15" s="5">
        <v>2900</v>
      </c>
      <c r="F15" s="5">
        <v>2900</v>
      </c>
      <c r="G15" s="5">
        <v>2900</v>
      </c>
      <c r="H15" s="5">
        <v>2900</v>
      </c>
      <c r="I15" s="5">
        <v>2900</v>
      </c>
      <c r="J15" s="5">
        <v>2900</v>
      </c>
      <c r="K15" s="5">
        <v>2900</v>
      </c>
      <c r="L15" s="5">
        <v>2900</v>
      </c>
      <c r="M15" s="5">
        <v>2900</v>
      </c>
    </row>
    <row r="16" spans="1:14" ht="17" thickBot="1" x14ac:dyDescent="0.25">
      <c r="A16" s="9" t="s">
        <v>36</v>
      </c>
      <c r="B16" s="5">
        <v>3500</v>
      </c>
      <c r="C16" s="5">
        <v>3500</v>
      </c>
      <c r="D16" s="5">
        <v>3500</v>
      </c>
      <c r="E16" s="5">
        <v>3500</v>
      </c>
      <c r="F16" s="5">
        <v>3500</v>
      </c>
      <c r="G16" s="5">
        <v>3500</v>
      </c>
      <c r="H16" s="5">
        <v>3500</v>
      </c>
      <c r="I16" s="5">
        <v>3500</v>
      </c>
      <c r="J16" s="5">
        <v>3500</v>
      </c>
      <c r="K16" s="5">
        <v>3500</v>
      </c>
      <c r="L16" s="5">
        <v>3500</v>
      </c>
      <c r="M16" s="5">
        <v>3500</v>
      </c>
    </row>
    <row r="17" spans="1:14" ht="17" thickBot="1" x14ac:dyDescent="0.25">
      <c r="A17" s="9" t="s">
        <v>9</v>
      </c>
      <c r="B17" s="5">
        <v>50000</v>
      </c>
      <c r="C17" s="5">
        <v>20000</v>
      </c>
      <c r="D17" s="5">
        <v>5000</v>
      </c>
      <c r="E17" s="5">
        <v>5000</v>
      </c>
      <c r="F17" s="5">
        <v>5000</v>
      </c>
      <c r="G17" s="5">
        <v>5000</v>
      </c>
      <c r="H17" s="5">
        <v>5000</v>
      </c>
      <c r="I17" s="5">
        <v>5000</v>
      </c>
      <c r="J17" s="5">
        <v>5000</v>
      </c>
      <c r="K17" s="5">
        <v>5000</v>
      </c>
      <c r="L17" s="5">
        <v>5000</v>
      </c>
      <c r="M17" s="5">
        <v>5000</v>
      </c>
    </row>
    <row r="18" spans="1:14" ht="17" thickBot="1" x14ac:dyDescent="0.25">
      <c r="A18" s="9" t="s">
        <v>21</v>
      </c>
      <c r="B18" s="5">
        <v>15000</v>
      </c>
      <c r="C18" s="5">
        <v>15000</v>
      </c>
      <c r="D18" s="5">
        <v>15000</v>
      </c>
      <c r="E18" s="5">
        <v>15000</v>
      </c>
      <c r="F18" s="5">
        <v>15000</v>
      </c>
      <c r="G18" s="5">
        <v>15000</v>
      </c>
      <c r="H18" s="5">
        <v>15000</v>
      </c>
      <c r="I18" s="5">
        <v>15000</v>
      </c>
      <c r="J18" s="5">
        <v>15000</v>
      </c>
      <c r="K18" s="5">
        <v>15000</v>
      </c>
      <c r="L18" s="5">
        <v>15000</v>
      </c>
      <c r="M18" s="5">
        <v>15000</v>
      </c>
    </row>
    <row r="19" spans="1:14" ht="17" thickBot="1" x14ac:dyDescent="0.25">
      <c r="A19" s="9" t="s">
        <v>22</v>
      </c>
      <c r="B19" s="5">
        <v>10000</v>
      </c>
      <c r="C19" s="5">
        <v>10000</v>
      </c>
      <c r="D19" s="5">
        <v>10000</v>
      </c>
      <c r="E19" s="5">
        <v>10000</v>
      </c>
      <c r="F19" s="5">
        <v>10000</v>
      </c>
      <c r="G19" s="5">
        <v>10000</v>
      </c>
      <c r="H19" s="5">
        <v>10000</v>
      </c>
      <c r="I19" s="5">
        <v>10000</v>
      </c>
      <c r="J19" s="5">
        <v>10000</v>
      </c>
      <c r="K19" s="5">
        <v>10000</v>
      </c>
      <c r="L19" s="5">
        <v>10000</v>
      </c>
      <c r="M19" s="5">
        <v>10000</v>
      </c>
    </row>
    <row r="20" spans="1:14" ht="17" thickBot="1" x14ac:dyDescent="0.25">
      <c r="A20" s="9" t="s">
        <v>8</v>
      </c>
      <c r="B20" s="5">
        <v>1500</v>
      </c>
      <c r="C20" s="5">
        <v>1500</v>
      </c>
      <c r="D20" s="5">
        <v>1500</v>
      </c>
      <c r="E20" s="5">
        <v>2000</v>
      </c>
      <c r="F20" s="5">
        <v>1500</v>
      </c>
      <c r="G20" s="5">
        <v>1500</v>
      </c>
      <c r="H20" s="5">
        <v>2000</v>
      </c>
      <c r="I20" s="5">
        <v>1500</v>
      </c>
      <c r="J20" s="5">
        <v>1500</v>
      </c>
      <c r="K20" s="5">
        <v>2000</v>
      </c>
      <c r="L20" s="5">
        <v>1500</v>
      </c>
      <c r="M20" s="5">
        <v>1500</v>
      </c>
    </row>
    <row r="21" spans="1:14" s="1" customFormat="1" ht="17" thickBot="1" x14ac:dyDescent="0.25">
      <c r="A21" s="9" t="s">
        <v>26</v>
      </c>
      <c r="B21" s="35">
        <v>57232</v>
      </c>
      <c r="C21" s="5">
        <v>0</v>
      </c>
      <c r="D21" s="5">
        <v>0</v>
      </c>
      <c r="E21" s="35">
        <v>143259</v>
      </c>
      <c r="F21" s="5">
        <v>0</v>
      </c>
      <c r="G21" s="5">
        <v>0</v>
      </c>
      <c r="H21" s="35">
        <v>245354</v>
      </c>
      <c r="I21" s="5">
        <v>0</v>
      </c>
      <c r="J21" s="5">
        <v>0</v>
      </c>
      <c r="K21" s="35">
        <v>421779</v>
      </c>
      <c r="L21" s="5">
        <v>0</v>
      </c>
      <c r="M21" s="5">
        <v>0</v>
      </c>
    </row>
    <row r="22" spans="1:14" s="1" customFormat="1" ht="17" thickBot="1" x14ac:dyDescent="0.25">
      <c r="A22" s="9" t="s">
        <v>25</v>
      </c>
      <c r="B22" s="5">
        <v>1996</v>
      </c>
      <c r="C22" s="5">
        <v>1996</v>
      </c>
      <c r="D22" s="5">
        <v>1996</v>
      </c>
      <c r="E22" s="5">
        <v>1996</v>
      </c>
      <c r="F22" s="5">
        <v>1996</v>
      </c>
      <c r="G22" s="5">
        <v>1996</v>
      </c>
      <c r="H22" s="5">
        <v>1996</v>
      </c>
      <c r="I22" s="5">
        <v>1996</v>
      </c>
      <c r="J22" s="5">
        <v>1996</v>
      </c>
      <c r="K22" s="5">
        <v>1996</v>
      </c>
      <c r="L22" s="5">
        <v>1996</v>
      </c>
      <c r="M22" s="5">
        <v>1996</v>
      </c>
    </row>
    <row r="23" spans="1:14" ht="17" thickBot="1" x14ac:dyDescent="0.25">
      <c r="A23" s="9" t="s">
        <v>7</v>
      </c>
      <c r="B23" s="5">
        <v>1000</v>
      </c>
      <c r="C23" s="5">
        <v>1000</v>
      </c>
      <c r="D23" s="5">
        <v>1000</v>
      </c>
      <c r="E23" s="5">
        <v>1000</v>
      </c>
      <c r="F23" s="5">
        <v>1000</v>
      </c>
      <c r="G23" s="5">
        <v>1500</v>
      </c>
      <c r="H23" s="5">
        <v>1500</v>
      </c>
      <c r="I23" s="5">
        <v>1500</v>
      </c>
      <c r="J23" s="5">
        <v>2000</v>
      </c>
      <c r="K23" s="5">
        <v>2000</v>
      </c>
      <c r="L23" s="5">
        <v>2000</v>
      </c>
      <c r="M23" s="5">
        <v>2000</v>
      </c>
    </row>
    <row r="24" spans="1:14" ht="17" thickBot="1" x14ac:dyDescent="0.25">
      <c r="A24" s="9" t="s">
        <v>23</v>
      </c>
      <c r="B24" s="5">
        <v>400</v>
      </c>
      <c r="C24" s="5">
        <v>400</v>
      </c>
      <c r="D24" s="5">
        <v>400</v>
      </c>
      <c r="E24" s="5">
        <v>400</v>
      </c>
      <c r="F24" s="5">
        <v>400</v>
      </c>
      <c r="G24" s="5">
        <v>400</v>
      </c>
      <c r="H24" s="5">
        <v>400</v>
      </c>
      <c r="I24" s="5">
        <v>400</v>
      </c>
      <c r="J24" s="5">
        <v>400</v>
      </c>
      <c r="K24" s="5">
        <v>400</v>
      </c>
      <c r="L24" s="5">
        <v>400</v>
      </c>
      <c r="M24" s="5">
        <v>400</v>
      </c>
    </row>
    <row r="25" spans="1:14" ht="17" thickBot="1" x14ac:dyDescent="0.25">
      <c r="A25" s="9" t="s">
        <v>0</v>
      </c>
      <c r="B25" s="5">
        <v>1500</v>
      </c>
      <c r="C25" s="5">
        <v>0</v>
      </c>
      <c r="D25" s="5">
        <v>0</v>
      </c>
      <c r="E25" s="5">
        <v>1500</v>
      </c>
      <c r="F25" s="5">
        <v>0</v>
      </c>
      <c r="G25" s="5">
        <v>0</v>
      </c>
      <c r="H25" s="5">
        <v>1500</v>
      </c>
      <c r="I25" s="5">
        <v>0</v>
      </c>
      <c r="J25" s="5">
        <v>0</v>
      </c>
      <c r="K25" s="5">
        <v>1500</v>
      </c>
      <c r="L25" s="5">
        <v>0</v>
      </c>
      <c r="M25" s="5">
        <v>0</v>
      </c>
    </row>
    <row r="26" spans="1:14" ht="17" thickBot="1" x14ac:dyDescent="0.25">
      <c r="A26" s="9" t="s">
        <v>1</v>
      </c>
      <c r="B26" s="5">
        <v>1000</v>
      </c>
      <c r="C26" s="5">
        <v>1000</v>
      </c>
      <c r="D26" s="5">
        <v>1000</v>
      </c>
      <c r="E26" s="5">
        <v>1000</v>
      </c>
      <c r="F26" s="5">
        <v>1000</v>
      </c>
      <c r="G26" s="5">
        <v>1000</v>
      </c>
      <c r="H26" s="5">
        <v>1000</v>
      </c>
      <c r="I26" s="5">
        <v>1000</v>
      </c>
      <c r="J26" s="5">
        <v>1000</v>
      </c>
      <c r="K26" s="5">
        <v>1000</v>
      </c>
      <c r="L26" s="5">
        <v>1000</v>
      </c>
      <c r="M26" s="5">
        <v>1000</v>
      </c>
    </row>
    <row r="27" spans="1:14" s="1" customFormat="1" ht="17" thickBot="1" x14ac:dyDescent="0.25">
      <c r="A27" s="9" t="s">
        <v>30</v>
      </c>
      <c r="B27" s="5">
        <f>SUM(B7*0.15)</f>
        <v>28058.399999999998</v>
      </c>
      <c r="C27" s="5">
        <f>SUM(C7*0.15)</f>
        <v>33669.599999999999</v>
      </c>
      <c r="D27" s="5">
        <f>SUM(D7*0.15)</f>
        <v>40402.799999999996</v>
      </c>
      <c r="E27" s="5">
        <f>SUM(E7*0.15)</f>
        <v>48482.400000000001</v>
      </c>
      <c r="F27" s="5">
        <f>SUM(F7*0.15)</f>
        <v>58177.2</v>
      </c>
      <c r="G27" s="5">
        <f>SUM(G7*0.15)</f>
        <v>69812.399999999994</v>
      </c>
      <c r="H27" s="5">
        <f>SUM(H7*0.15)</f>
        <v>83774.399999999994</v>
      </c>
      <c r="I27" s="5">
        <f>SUM(I7*0.15)</f>
        <v>100528.8</v>
      </c>
      <c r="J27" s="5">
        <f>SUM(J7*0.15)</f>
        <v>120633.59999999999</v>
      </c>
      <c r="K27" s="5">
        <f>SUM(K7*0.15)</f>
        <v>144759.6</v>
      </c>
      <c r="L27" s="5">
        <f>SUM(L7*0.15)</f>
        <v>173710.8</v>
      </c>
      <c r="M27" s="5">
        <f>SUM(M7*0.15)</f>
        <v>208452</v>
      </c>
    </row>
    <row r="28" spans="1:14" ht="17" thickBot="1" x14ac:dyDescent="0.25">
      <c r="A28" s="9" t="s">
        <v>2</v>
      </c>
      <c r="B28" s="5">
        <v>250</v>
      </c>
      <c r="C28" s="5">
        <v>250</v>
      </c>
      <c r="D28" s="5">
        <v>250</v>
      </c>
      <c r="E28" s="5">
        <v>250</v>
      </c>
      <c r="F28" s="5">
        <v>250</v>
      </c>
      <c r="G28" s="5">
        <v>250</v>
      </c>
      <c r="H28" s="5">
        <v>250</v>
      </c>
      <c r="I28" s="5">
        <v>250</v>
      </c>
      <c r="J28" s="5">
        <v>250</v>
      </c>
      <c r="K28" s="5">
        <v>250</v>
      </c>
      <c r="L28" s="5">
        <v>250</v>
      </c>
      <c r="M28" s="5">
        <v>250</v>
      </c>
      <c r="N28" s="38" t="s">
        <v>28</v>
      </c>
    </row>
    <row r="29" spans="1:14" ht="17" thickBot="1" x14ac:dyDescent="0.25">
      <c r="A29" s="10" t="s">
        <v>16</v>
      </c>
      <c r="B29" s="11">
        <f t="shared" ref="B29" si="5">SUM(B12:B28)</f>
        <v>194036.4</v>
      </c>
      <c r="C29" s="11">
        <f>SUM(C12:C28)</f>
        <v>110915.6</v>
      </c>
      <c r="D29" s="11">
        <f>SUM(D12:D28)</f>
        <v>102648.79999999999</v>
      </c>
      <c r="E29" s="11">
        <f>SUM(E12:E28)</f>
        <v>255987.4</v>
      </c>
      <c r="F29" s="11">
        <f>SUM(F12:F28)</f>
        <v>120423.2</v>
      </c>
      <c r="G29" s="11">
        <f>SUM(G12:G28)</f>
        <v>132558.39999999999</v>
      </c>
      <c r="H29" s="11">
        <f>SUM(H12:H28)</f>
        <v>393874.4</v>
      </c>
      <c r="I29" s="11">
        <f>SUM(I12:I28)</f>
        <v>163274.79999999999</v>
      </c>
      <c r="J29" s="11">
        <f>SUM(J12:J28)</f>
        <v>183879.59999999998</v>
      </c>
      <c r="K29" s="11">
        <f>SUM(K12:K28)</f>
        <v>631784.6</v>
      </c>
      <c r="L29" s="11">
        <f>SUM(L12:L28)</f>
        <v>236956.79999999999</v>
      </c>
      <c r="M29" s="11">
        <f>SUM(M12:M28)</f>
        <v>271698</v>
      </c>
      <c r="N29" s="42">
        <f>SUM(B29:M29)</f>
        <v>2798038</v>
      </c>
    </row>
    <row r="30" spans="1:14" ht="17" thickBot="1" x14ac:dyDescent="0.25">
      <c r="A30" s="12" t="s">
        <v>3</v>
      </c>
      <c r="B30" s="5">
        <f>SUM(B10-B29)</f>
        <v>114915.28</v>
      </c>
      <c r="C30" s="5">
        <f>SUM(C10-C29)</f>
        <v>361782.2666666666</v>
      </c>
      <c r="D30" s="5">
        <f>SUM(D10-D29)</f>
        <v>687465.02666666661</v>
      </c>
      <c r="E30" s="5">
        <f>SUM(E10-E29)</f>
        <v>944465.43999999983</v>
      </c>
      <c r="F30" s="5">
        <f>SUM(F10-F29)</f>
        <v>1438610.0133333332</v>
      </c>
      <c r="G30" s="24">
        <f>SUM(G10-G29)</f>
        <v>2042530.4266666668</v>
      </c>
      <c r="H30" s="5">
        <f>SUM(H10-H29)</f>
        <v>2531425.5733333332</v>
      </c>
      <c r="I30" s="5">
        <f>SUM(I10-I29)</f>
        <v>3426469.1999999997</v>
      </c>
      <c r="J30" s="5">
        <f>SUM(J10-J29)</f>
        <v>4511561.6533333333</v>
      </c>
      <c r="K30" s="5">
        <f>SUM(K10-K29)</f>
        <v>5401535.9733333336</v>
      </c>
      <c r="L30" s="5">
        <f>SUM(L10-L29)</f>
        <v>6989682.333333334</v>
      </c>
      <c r="M30" s="5">
        <f>SUM(M10-M29)</f>
        <v>8907098.0666666683</v>
      </c>
      <c r="N30" s="16"/>
    </row>
    <row r="31" spans="1:14" x14ac:dyDescent="0.2">
      <c r="A31" s="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4" x14ac:dyDescent="0.2">
      <c r="A32" s="39"/>
      <c r="B32" s="1"/>
    </row>
    <row r="33" spans="1:2" x14ac:dyDescent="0.2">
      <c r="A33" s="39"/>
      <c r="B33" s="27"/>
    </row>
    <row r="34" spans="1:2" x14ac:dyDescent="0.2">
      <c r="A34" s="13"/>
      <c r="B34" s="1"/>
    </row>
    <row r="35" spans="1:2" x14ac:dyDescent="0.2">
      <c r="A35" s="40"/>
      <c r="B35" s="1"/>
    </row>
    <row r="36" spans="1:2" x14ac:dyDescent="0.2">
      <c r="A36" s="13"/>
      <c r="B36" s="1"/>
    </row>
    <row r="37" spans="1:2" x14ac:dyDescent="0.2">
      <c r="A37" s="13"/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ht="20" x14ac:dyDescent="0.2">
      <c r="A41" s="14"/>
      <c r="B41" s="1"/>
    </row>
    <row r="42" spans="1:2" x14ac:dyDescent="0.2">
      <c r="A42" s="15"/>
      <c r="B42" s="1"/>
    </row>
    <row r="43" spans="1:2" x14ac:dyDescent="0.2">
      <c r="A43" s="15"/>
      <c r="B43" s="1"/>
    </row>
  </sheetData>
  <pageMargins left="0.7" right="0.7" top="0.75" bottom="0.75" header="0.3" footer="0.3"/>
  <pageSetup scale="5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1st Year Projections</vt:lpstr>
      <vt:lpstr>2nd Year Projections</vt:lpstr>
      <vt:lpstr>'1st Year Projections'!Print_Area</vt:lpstr>
      <vt:lpstr>'2nd Year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2020-07-03T15:14:40Z</cp:lastPrinted>
  <dcterms:created xsi:type="dcterms:W3CDTF">2019-07-16T23:43:54Z</dcterms:created>
  <dcterms:modified xsi:type="dcterms:W3CDTF">2020-11-18T00:27:00Z</dcterms:modified>
</cp:coreProperties>
</file>